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2017-2018" sheetId="2" r:id="rId1"/>
    <sheet name="2018-2019" sheetId="3" r:id="rId2"/>
    <sheet name="2019-2020" sheetId="1" r:id="rId3"/>
  </sheets>
  <calcPr calcId="144525"/>
</workbook>
</file>

<file path=xl/calcChain.xml><?xml version="1.0" encoding="utf-8"?>
<calcChain xmlns="http://schemas.openxmlformats.org/spreadsheetml/2006/main">
  <c r="H27" i="3" l="1"/>
  <c r="H26" i="1"/>
  <c r="F27" i="1"/>
  <c r="H27" i="1" s="1"/>
  <c r="F28" i="3"/>
  <c r="H28" i="3" s="1"/>
  <c r="F29" i="2"/>
  <c r="H27" i="2"/>
  <c r="H28" i="2"/>
  <c r="E22" i="2" l="1"/>
  <c r="H22" i="2" s="1"/>
  <c r="C33" i="3" l="1"/>
  <c r="G29" i="3"/>
  <c r="F29" i="3"/>
  <c r="C35" i="3" s="1"/>
  <c r="C36" i="3" s="1"/>
  <c r="C38" i="3" s="1"/>
  <c r="C40" i="3" s="1"/>
  <c r="D29" i="3"/>
  <c r="H26" i="3"/>
  <c r="H25" i="3"/>
  <c r="H24" i="3"/>
  <c r="E23" i="3"/>
  <c r="H23" i="3" s="1"/>
  <c r="E22" i="3"/>
  <c r="H22" i="3" s="1"/>
  <c r="E21" i="3"/>
  <c r="H21" i="3" s="1"/>
  <c r="E20" i="3"/>
  <c r="E19" i="3"/>
  <c r="H19" i="3" s="1"/>
  <c r="C9" i="3"/>
  <c r="C34" i="2"/>
  <c r="G30" i="2"/>
  <c r="F30" i="2"/>
  <c r="D30" i="2"/>
  <c r="H29" i="2"/>
  <c r="H26" i="2"/>
  <c r="H25" i="2"/>
  <c r="E24" i="2"/>
  <c r="H24" i="2" s="1"/>
  <c r="E23" i="2"/>
  <c r="H23" i="2" s="1"/>
  <c r="E21" i="2"/>
  <c r="H21" i="2" s="1"/>
  <c r="E20" i="2"/>
  <c r="E19" i="2"/>
  <c r="H19" i="2" s="1"/>
  <c r="C9" i="2"/>
  <c r="E23" i="1"/>
  <c r="E22" i="1"/>
  <c r="E21" i="1"/>
  <c r="E20" i="1"/>
  <c r="E19" i="1"/>
  <c r="C32" i="1"/>
  <c r="C36" i="2" l="1"/>
  <c r="C37" i="2" s="1"/>
  <c r="C39" i="2" s="1"/>
  <c r="C41" i="2" s="1"/>
  <c r="E29" i="3"/>
  <c r="E30" i="2"/>
  <c r="H20" i="3"/>
  <c r="H29" i="3" s="1"/>
  <c r="H20" i="2"/>
  <c r="H30" i="2" s="1"/>
  <c r="C9" i="1"/>
  <c r="H24" i="1"/>
  <c r="H25" i="1"/>
  <c r="H19" i="1"/>
  <c r="G28" i="1"/>
  <c r="H20" i="1"/>
  <c r="H21" i="1"/>
  <c r="H22" i="1"/>
  <c r="H23" i="1"/>
  <c r="E28" i="1"/>
  <c r="D28" i="1"/>
  <c r="F28" i="1" l="1"/>
  <c r="C34" i="1" s="1"/>
  <c r="C35" i="1" s="1"/>
  <c r="C37" i="1" s="1"/>
  <c r="C39" i="1" s="1"/>
  <c r="H28" i="1"/>
</calcChain>
</file>

<file path=xl/sharedStrings.xml><?xml version="1.0" encoding="utf-8"?>
<sst xmlns="http://schemas.openxmlformats.org/spreadsheetml/2006/main" count="249" uniqueCount="84">
  <si>
    <t xml:space="preserve">TRƯỜNG CAO ĐẲNG LÝ TỰ TRỌNG </t>
  </si>
  <si>
    <t>BẢNG NHU CẦU GIẢNG VIÊN NĂM HỌC 2017-2018</t>
  </si>
  <si>
    <t>TT</t>
  </si>
  <si>
    <t>BẢNG NHU CẦU GIẢNG VIÊN NĂM HỌC 2019-2020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</si>
  <si>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</si>
  <si>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</si>
  <si>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</si>
  <si>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</si>
  <si>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</si>
  <si>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</si>
  <si>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</si>
  <si>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</si>
  <si>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</si>
  <si>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Họ và tên</t>
  </si>
  <si>
    <t>Chức vụ</t>
  </si>
  <si>
    <t>Số giờ chuẩn</t>
  </si>
  <si>
    <t>Số giờ thực dạy</t>
  </si>
  <si>
    <t>Số giờ giảng dạy vượt giờ</t>
  </si>
  <si>
    <t>1. Tổng số giờ đào tạo trong năm:</t>
  </si>
  <si>
    <t>2. Định mức giờ dạy:</t>
  </si>
  <si>
    <t>3. Số giảng viên hiện có:</t>
  </si>
  <si>
    <t>4. Số Sinh viên dự kiến trong năm</t>
  </si>
  <si>
    <t>(Trưởng khoa giảm 30%, phó khoa giảm 20%,trưởng bộ môn giảm 15%)</t>
  </si>
  <si>
    <t>Giảng dạy thỉnh giảng</t>
  </si>
  <si>
    <t>Tổng số giờ dạy</t>
  </si>
  <si>
    <t>I. THÔNG TIN ĐÀO TẠO</t>
  </si>
  <si>
    <t>- Tổng số giờ đào tạo tại DN</t>
  </si>
  <si>
    <t>- Tổng số giờ đào tạo tại Trường</t>
  </si>
  <si>
    <t>3. Định mức GV/SV</t>
  </si>
  <si>
    <t>1/25</t>
  </si>
  <si>
    <t>II. KHỐI LƯỢNG GIẢNG DẠY</t>
  </si>
  <si>
    <t>1. Giảng viên cơ hữu</t>
  </si>
  <si>
    <t xml:space="preserve">Số giờ chuẩn (tính theo CBQL)  </t>
  </si>
  <si>
    <t xml:space="preserve">Trưởng khoa </t>
  </si>
  <si>
    <t xml:space="preserve">Phó Trưởng khoa </t>
  </si>
  <si>
    <t>Trưởng bộ môn</t>
  </si>
  <si>
    <t xml:space="preserve">Trưởng bộ môn </t>
  </si>
  <si>
    <t xml:space="preserve">Giảng viên </t>
  </si>
  <si>
    <t>2. Giảng viên thỉnh giảng</t>
  </si>
  <si>
    <t>THÀNH PHỐ HỒ CHÍ MINH</t>
  </si>
  <si>
    <t>CỘNG HÒA XÃ HỘI CHỦ NGHĨA VIỆT NAM</t>
  </si>
  <si>
    <t>Độc lập - Tự do - Hạnh phúc</t>
  </si>
  <si>
    <t xml:space="preserve">- Nhu cầu hợp đồng  (người) </t>
  </si>
  <si>
    <t>- Số giờ hợp đồng thỉnh giảng/1GV</t>
  </si>
  <si>
    <t>- Khối lượng GV thỉnh giảng thực hiện</t>
  </si>
  <si>
    <t>(1)</t>
  </si>
  <si>
    <t>(2)</t>
  </si>
  <si>
    <t>(3)</t>
  </si>
  <si>
    <t>(4)</t>
  </si>
  <si>
    <t>(5)</t>
  </si>
  <si>
    <t>(6)</t>
  </si>
  <si>
    <t>(7)</t>
  </si>
  <si>
    <t>(8)</t>
  </si>
  <si>
    <t>(6) + (7)</t>
  </si>
  <si>
    <t>Qui đổi  ra số lượng GV (430g/người)</t>
  </si>
  <si>
    <t>4. Tổng số GV sau qui đổi</t>
  </si>
  <si>
    <t>(9)</t>
  </si>
  <si>
    <t>(10)</t>
  </si>
  <si>
    <t>(11)</t>
  </si>
  <si>
    <t>(9) + (10) + (11)</t>
  </si>
  <si>
    <t>5. Tỉ lệ GV/SV</t>
  </si>
  <si>
    <t>(12)</t>
  </si>
  <si>
    <t>(13)</t>
  </si>
  <si>
    <t>(12)/(13)</t>
  </si>
  <si>
    <t>3. Quy đổi giờ dạy của GV cơ hữu ra số GV thỉnh giảng</t>
  </si>
  <si>
    <t>Ngày        tháng        năm 2020</t>
  </si>
  <si>
    <t>HIỆU TRƯỞNG          PHÒNG TUYỂN SINH ĐÀO TẠO             PHÒNG TỔ CHỨC-HC-TH            TRƯỞNG KHOA</t>
  </si>
  <si>
    <t>BẢNG NHU CẦU GIẢNG VIÊN NĂM HỌC 2018-2019</t>
  </si>
  <si>
    <t>Qui đổi  ra số lượng GV (450g/người)</t>
  </si>
  <si>
    <t>KHOA NHIỆT LẠNH</t>
  </si>
  <si>
    <t>Đinh Đồng Hiệp</t>
  </si>
  <si>
    <t>Hoàng Văn Viết</t>
  </si>
  <si>
    <t>Đặng Thế Huân</t>
  </si>
  <si>
    <t>Nguyễn Vũ Xuân Thì</t>
  </si>
  <si>
    <t>Phan Văn Hòa</t>
  </si>
  <si>
    <t>Võ Phước Quang</t>
  </si>
  <si>
    <t>Võ Anh Hào</t>
  </si>
  <si>
    <t>Đỗ Trọng Quý</t>
  </si>
  <si>
    <t>Trần Đình Khoa</t>
  </si>
  <si>
    <t>Nguyễn Ngọc Trí</t>
  </si>
  <si>
    <t>Lê Quang Liêm</t>
  </si>
  <si>
    <t>Giảng viên kiêm chức</t>
  </si>
  <si>
    <t>10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</si>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</sst>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Calibri"/>
      <family val="2"/>
      <scheme val="minor"/>
    </font>
    <font>
      <i/>
      <sz val="10"/>
      <color rgb="FFFF0000"/>
      <name val="Times New Roman"/>
      <family val="1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3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9" fontId="0" fillId="0" borderId="0" xfId="0" applyNumberForma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quotePrefix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quotePrefix="1" applyFont="1"/>
    <xf numFmtId="3" fontId="6" fillId="3" borderId="0" xfId="0" applyNumberFormat="1" applyFont="1" applyFill="1" applyBorder="1" applyAlignment="1">
      <alignment horizontal="right" vertical="center" wrapText="1"/>
    </xf>
    <xf numFmtId="0" fontId="3" fillId="0" borderId="0" xfId="0" quotePrefix="1" applyFont="1" applyAlignment="1">
      <alignment horizontal="center" vertical="center"/>
    </xf>
    <xf numFmtId="0" fontId="8" fillId="0" borderId="1" xfId="0" applyFont="1" applyBorder="1"/>
    <xf numFmtId="3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3" borderId="0" xfId="0" applyFont="1" applyFill="1"/>
    <xf numFmtId="0" fontId="5" fillId="0" borderId="0" xfId="0" applyFont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5" fillId="0" borderId="0" xfId="0" applyFont="1"/>
    <xf numFmtId="0" fontId="3" fillId="0" borderId="0" xfId="0" quotePrefix="1" applyFont="1" applyAlignment="1">
      <alignment horizontal="center"/>
    </xf>
    <xf numFmtId="3" fontId="3" fillId="0" borderId="0" xfId="0" applyNumberFormat="1" applyFont="1"/>
    <xf numFmtId="0" fontId="9" fillId="0" borderId="0" xfId="0" quotePrefix="1" applyFont="1" applyAlignment="1">
      <alignment horizontal="center"/>
    </xf>
    <xf numFmtId="0" fontId="10" fillId="0" borderId="2" xfId="0" quotePrefix="1" applyFont="1" applyBorder="1" applyAlignment="1">
      <alignment horizontal="center" vertical="center"/>
    </xf>
    <xf numFmtId="0" fontId="10" fillId="0" borderId="2" xfId="0" quotePrefix="1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 wrapText="1"/>
    </xf>
    <xf numFmtId="0" fontId="10" fillId="0" borderId="0" xfId="0" quotePrefix="1" applyFont="1" applyAlignment="1">
      <alignment horizontal="center"/>
    </xf>
    <xf numFmtId="1" fontId="4" fillId="2" borderId="0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1" fontId="3" fillId="0" borderId="0" xfId="0" applyNumberFormat="1" applyFont="1"/>
    <xf numFmtId="0" fontId="9" fillId="0" borderId="0" xfId="0" quotePrefix="1" applyFont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1" fontId="5" fillId="3" borderId="0" xfId="0" applyNumberFormat="1" applyFont="1" applyFill="1"/>
    <xf numFmtId="3" fontId="4" fillId="4" borderId="0" xfId="0" applyNumberFormat="1" applyFont="1" applyFill="1" applyBorder="1" applyAlignment="1">
      <alignment horizontal="right" vertical="center" wrapText="1"/>
    </xf>
    <xf numFmtId="0" fontId="3" fillId="4" borderId="0" xfId="0" applyFont="1" applyFill="1"/>
    <xf numFmtId="3" fontId="6" fillId="5" borderId="0" xfId="0" applyNumberFormat="1" applyFont="1" applyFill="1" applyBorder="1" applyAlignment="1">
      <alignment horizontal="right" vertical="center" wrapText="1"/>
    </xf>
    <xf numFmtId="3" fontId="4" fillId="5" borderId="0" xfId="0" applyNumberFormat="1" applyFont="1" applyFill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8" fillId="0" borderId="1" xfId="0" applyFont="1" applyFill="1" applyBorder="1"/>
    <xf numFmtId="0" fontId="14" fillId="0" borderId="3" xfId="1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4" fillId="3" borderId="2" xfId="0" quotePrefix="1" applyFont="1" applyFill="1" applyBorder="1" applyAlignment="1">
      <alignment horizontal="center" vertical="center"/>
    </xf>
    <xf numFmtId="0" fontId="14" fillId="0" borderId="7" xfId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2</xdr:row>
      <xdr:rowOff>28575</xdr:rowOff>
    </xdr:from>
    <xdr:to>
      <xdr:col>6</xdr:col>
      <xdr:colOff>381000</xdr:colOff>
      <xdr:row>2</xdr:row>
      <xdr:rowOff>28576</xdr:rowOff>
    </xdr:to>
    <xdr:cxnSp macro="">
      <xdr:nvCxnSpPr>
        <xdr:cNvPr id="3" name="Straight Connector 2"/>
        <xdr:cNvCxnSpPr/>
      </xdr:nvCxnSpPr>
      <xdr:spPr>
        <a:xfrm flipV="1">
          <a:off x="5314950" y="504825"/>
          <a:ext cx="18192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790575</xdr:colOff>
      <xdr:row>3</xdr:row>
      <xdr:rowOff>19050</xdr:rowOff>
    </xdr:from>
    <xdr:to>
      <xdr:col>1</xdr:col>
      <xdr:colOff>1619250</xdr:colOff>
      <xdr:row>3</xdr:row>
      <xdr:rowOff>19050</xdr:rowOff>
    </xdr:to>
    <xdr:cxnSp macro="">
      <xdr:nvCxnSpPr>
        <xdr:cNvPr id="6" name="Straight Connector 5"/>
        <xdr:cNvCxnSpPr/>
      </xdr:nvCxnSpPr>
      <xdr:spPr>
        <a:xfrm>
          <a:off x="1247775" y="73342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295275</xdr:colOff>
      <xdr:row>2</xdr:row>
      <xdr:rowOff>66675</xdr:rowOff>
    </xdr:from>
    <xdr:to>
      <xdr:col>6</xdr:col>
      <xdr:colOff>419100</xdr:colOff>
      <xdr:row>2</xdr:row>
      <xdr:rowOff>66676</xdr:rowOff>
    </xdr:to>
    <xdr:cxnSp macro="">
      <xdr:nvCxnSpPr>
        <xdr:cNvPr id="2" name="Straight Connector 1"/>
        <xdr:cNvCxnSpPr/>
      </xdr:nvCxnSpPr>
      <xdr:spPr>
        <a:xfrm flipV="1">
          <a:off x="5353050" y="542925"/>
          <a:ext cx="18192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609600</xdr:colOff>
      <xdr:row>3</xdr:row>
      <xdr:rowOff>28575</xdr:rowOff>
    </xdr:from>
    <xdr:to>
      <xdr:col>1</xdr:col>
      <xdr:colOff>1619250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1066800" y="74295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295275</xdr:colOff>
      <xdr:row>2</xdr:row>
      <xdr:rowOff>66675</xdr:rowOff>
    </xdr:from>
    <xdr:to>
      <xdr:col>6</xdr:col>
      <xdr:colOff>419100</xdr:colOff>
      <xdr:row>2</xdr:row>
      <xdr:rowOff>66676</xdr:rowOff>
    </xdr:to>
    <xdr:cxnSp macro="">
      <xdr:nvCxnSpPr>
        <xdr:cNvPr id="3" name="Straight Connector 2"/>
        <xdr:cNvCxnSpPr/>
      </xdr:nvCxnSpPr>
      <xdr:spPr>
        <a:xfrm flipV="1">
          <a:off x="5019675" y="542925"/>
          <a:ext cx="19621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657225</xdr:colOff>
      <xdr:row>3</xdr:row>
      <xdr:rowOff>28575</xdr:rowOff>
    </xdr:from>
    <xdr:to>
      <xdr:col>1</xdr:col>
      <xdr:colOff>1628775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1114425" y="7429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workbookViewId="0">
      <selection activeCell="B29" sqref="B29:H29"/>
    </sheetView>
  </sheetViews>
  <sheetFormatPr defaultRowHeight="15" x14ac:dyDescent="0.25"/>
  <cols>
    <col min="1" max="1" width="6.85546875" customWidth="1"/>
    <col min="2" max="2" width="42.7109375" customWidth="1"/>
    <col min="3" max="3" width="14" customWidth="1"/>
    <col min="4" max="4" width="12.28515625" customWidth="1"/>
    <col min="5" max="5" width="12.85546875" customWidth="1"/>
    <col min="6" max="6" width="12.5703125" customWidth="1"/>
    <col min="7" max="7" width="11.7109375" customWidth="1"/>
    <col min="8" max="8" width="11.5703125" style="1" customWidth="1"/>
  </cols>
  <sheetData>
    <row r="1" spans="1:8" ht="18.75" x14ac:dyDescent="0.3">
      <c r="A1" s="59" t="s">
        <v>0</v>
      </c>
      <c r="B1" s="59"/>
      <c r="C1" s="25"/>
      <c r="D1" s="60" t="s">
        <v>40</v>
      </c>
      <c r="E1" s="60"/>
      <c r="F1" s="60"/>
      <c r="G1" s="60"/>
      <c r="H1" s="60"/>
    </row>
    <row r="2" spans="1:8" ht="18.75" x14ac:dyDescent="0.3">
      <c r="A2" s="59" t="s">
        <v>39</v>
      </c>
      <c r="B2" s="59"/>
      <c r="C2" s="25"/>
      <c r="D2" s="60" t="s">
        <v>41</v>
      </c>
      <c r="E2" s="60"/>
      <c r="F2" s="60"/>
      <c r="G2" s="60"/>
      <c r="H2" s="60"/>
    </row>
    <row r="3" spans="1:8" ht="18.75" x14ac:dyDescent="0.3">
      <c r="A3" s="60" t="s">
        <v>69</v>
      </c>
      <c r="B3" s="60"/>
      <c r="C3" s="25"/>
      <c r="D3" s="25"/>
      <c r="E3" s="3"/>
      <c r="F3" s="3"/>
    </row>
    <row r="4" spans="1:8" ht="18.75" x14ac:dyDescent="0.3">
      <c r="A4" s="26"/>
      <c r="B4" s="26"/>
      <c r="C4" s="26"/>
      <c r="D4" s="26"/>
      <c r="E4" s="3"/>
      <c r="F4" s="3"/>
    </row>
    <row r="5" spans="1:8" ht="20.25" x14ac:dyDescent="0.3">
      <c r="A5" s="61" t="s">
        <v>1</v>
      </c>
      <c r="B5" s="61"/>
      <c r="C5" s="61"/>
      <c r="D5" s="61"/>
      <c r="E5" s="61"/>
      <c r="F5" s="61"/>
      <c r="G5" s="61"/>
      <c r="H5" s="61"/>
    </row>
    <row r="6" spans="1:8" ht="18.75" x14ac:dyDescent="0.3">
      <c r="A6" s="58" t="s">
        <v>25</v>
      </c>
      <c r="B6" s="58"/>
      <c r="C6" s="58"/>
      <c r="D6" s="3"/>
      <c r="E6" s="3"/>
      <c r="F6" s="3"/>
    </row>
    <row r="7" spans="1:8" ht="18.75" x14ac:dyDescent="0.3">
      <c r="A7" s="3" t="s">
        <v>18</v>
      </c>
      <c r="B7" s="3"/>
      <c r="C7" s="49">
        <v>1965</v>
      </c>
      <c r="D7" s="3"/>
      <c r="E7" s="3"/>
      <c r="F7" s="3"/>
      <c r="G7" s="2"/>
      <c r="H7" s="13"/>
    </row>
    <row r="8" spans="1:8" ht="18.75" x14ac:dyDescent="0.3">
      <c r="A8" s="3"/>
      <c r="B8" s="19" t="s">
        <v>26</v>
      </c>
      <c r="C8" s="47">
        <v>0</v>
      </c>
      <c r="D8" s="3"/>
      <c r="E8" s="3"/>
      <c r="F8" s="3"/>
      <c r="G8" s="2"/>
      <c r="H8" s="13"/>
    </row>
    <row r="9" spans="1:8" ht="18.75" x14ac:dyDescent="0.3">
      <c r="A9" s="3"/>
      <c r="B9" s="19" t="s">
        <v>27</v>
      </c>
      <c r="C9" s="20">
        <f>C7-C8</f>
        <v>1965</v>
      </c>
      <c r="D9" s="3"/>
      <c r="E9" s="3"/>
      <c r="F9" s="3"/>
      <c r="G9" s="2"/>
      <c r="H9" s="13"/>
    </row>
    <row r="10" spans="1:8" ht="34.5" customHeight="1" x14ac:dyDescent="0.25">
      <c r="A10" s="14" t="s">
        <v>19</v>
      </c>
      <c r="B10" s="14"/>
      <c r="C10" s="14">
        <v>450</v>
      </c>
      <c r="D10" s="63" t="s">
        <v>22</v>
      </c>
      <c r="E10" s="63"/>
      <c r="F10" s="63"/>
      <c r="G10" s="63"/>
      <c r="H10" s="63"/>
    </row>
    <row r="11" spans="1:8" ht="18.75" x14ac:dyDescent="0.3">
      <c r="A11" s="14" t="s">
        <v>28</v>
      </c>
      <c r="B11" s="14"/>
      <c r="C11" s="21" t="s">
        <v>29</v>
      </c>
      <c r="D11" s="17"/>
      <c r="E11" s="17"/>
      <c r="F11" s="17"/>
      <c r="G11" s="2"/>
      <c r="H11" s="13"/>
    </row>
    <row r="12" spans="1:8" ht="18.75" x14ac:dyDescent="0.3">
      <c r="A12" s="3" t="s">
        <v>20</v>
      </c>
      <c r="B12" s="3"/>
      <c r="C12" s="3">
        <v>11</v>
      </c>
      <c r="D12" s="34" t="s">
        <v>56</v>
      </c>
      <c r="E12" s="3"/>
      <c r="F12" s="3"/>
      <c r="G12" s="2"/>
      <c r="H12" s="13"/>
    </row>
    <row r="13" spans="1:8" ht="18.75" x14ac:dyDescent="0.3">
      <c r="A13" s="64" t="s">
        <v>21</v>
      </c>
      <c r="B13" s="64"/>
      <c r="C13" s="50">
        <v>844</v>
      </c>
      <c r="D13" s="43" t="s">
        <v>61</v>
      </c>
      <c r="E13" s="3"/>
      <c r="F13" s="3"/>
      <c r="G13" s="2"/>
      <c r="H13" s="13"/>
    </row>
    <row r="14" spans="1:8" ht="18.75" x14ac:dyDescent="0.3">
      <c r="A14" s="65" t="s">
        <v>30</v>
      </c>
      <c r="B14" s="65"/>
      <c r="C14" s="65"/>
      <c r="D14" s="3"/>
      <c r="E14" s="3"/>
      <c r="F14" s="3"/>
      <c r="G14" s="2"/>
      <c r="H14" s="13"/>
    </row>
    <row r="15" spans="1:8" ht="18.75" x14ac:dyDescent="0.25">
      <c r="A15" s="28" t="s">
        <v>31</v>
      </c>
      <c r="B15" s="28"/>
      <c r="C15" s="14"/>
      <c r="D15" s="14"/>
      <c r="E15" s="14"/>
      <c r="F15" s="14"/>
      <c r="G15" s="15"/>
      <c r="H15" s="16"/>
    </row>
    <row r="16" spans="1:8" ht="18.75" x14ac:dyDescent="0.25">
      <c r="A16" s="66" t="s">
        <v>2</v>
      </c>
      <c r="B16" s="66" t="s">
        <v>13</v>
      </c>
      <c r="C16" s="66" t="s">
        <v>14</v>
      </c>
      <c r="D16" s="68" t="s">
        <v>15</v>
      </c>
      <c r="E16" s="70" t="s">
        <v>16</v>
      </c>
      <c r="F16" s="71"/>
      <c r="G16" s="71"/>
      <c r="H16" s="72"/>
    </row>
    <row r="17" spans="1:13" ht="75" x14ac:dyDescent="0.25">
      <c r="A17" s="67"/>
      <c r="B17" s="67"/>
      <c r="C17" s="67"/>
      <c r="D17" s="69"/>
      <c r="E17" s="6" t="s">
        <v>32</v>
      </c>
      <c r="F17" s="6" t="s">
        <v>17</v>
      </c>
      <c r="G17" s="7" t="s">
        <v>23</v>
      </c>
      <c r="H17" s="8" t="s">
        <v>24</v>
      </c>
    </row>
    <row r="18" spans="1:13" ht="15.75" x14ac:dyDescent="0.25">
      <c r="A18" s="35" t="s">
        <v>45</v>
      </c>
      <c r="B18" s="35" t="s">
        <v>46</v>
      </c>
      <c r="C18" s="35" t="s">
        <v>47</v>
      </c>
      <c r="D18" s="36" t="s">
        <v>48</v>
      </c>
      <c r="E18" s="36" t="s">
        <v>49</v>
      </c>
      <c r="F18" s="36" t="s">
        <v>50</v>
      </c>
      <c r="G18" s="37" t="s">
        <v>51</v>
      </c>
      <c r="H18" s="38" t="s">
        <v>52</v>
      </c>
    </row>
    <row r="19" spans="1:13" ht="37.5" x14ac:dyDescent="0.25">
      <c r="A19" s="55" t="s">
        <v>4</v>
      </c>
      <c r="B19" s="53" t="s">
        <v>70</v>
      </c>
      <c r="C19" s="10" t="s">
        <v>33</v>
      </c>
      <c r="D19" s="11">
        <v>450</v>
      </c>
      <c r="E19" s="10">
        <f>D19*70%</f>
        <v>315</v>
      </c>
      <c r="F19" s="5">
        <v>200</v>
      </c>
      <c r="G19" s="12">
        <v>100</v>
      </c>
      <c r="H19" s="12">
        <f>E19+F19+G19</f>
        <v>615</v>
      </c>
    </row>
    <row r="20" spans="1:13" ht="36.75" customHeight="1" x14ac:dyDescent="0.25">
      <c r="A20" s="55" t="s">
        <v>5</v>
      </c>
      <c r="B20" s="53" t="s">
        <v>71</v>
      </c>
      <c r="C20" s="11" t="s">
        <v>34</v>
      </c>
      <c r="D20" s="11">
        <v>450</v>
      </c>
      <c r="E20" s="10">
        <f>D20*80%</f>
        <v>360</v>
      </c>
      <c r="F20" s="5">
        <v>200</v>
      </c>
      <c r="G20" s="12">
        <v>100</v>
      </c>
      <c r="H20" s="12">
        <f t="shared" ref="H20:H29" si="0">E20+F20+G20</f>
        <v>660</v>
      </c>
    </row>
    <row r="21" spans="1:13" ht="37.5" x14ac:dyDescent="0.25">
      <c r="A21" s="55" t="s">
        <v>6</v>
      </c>
      <c r="B21" s="53" t="s">
        <v>72</v>
      </c>
      <c r="C21" s="11" t="s">
        <v>35</v>
      </c>
      <c r="D21" s="11">
        <v>450</v>
      </c>
      <c r="E21" s="44">
        <f>D21*85%</f>
        <v>382.5</v>
      </c>
      <c r="F21" s="5">
        <v>200</v>
      </c>
      <c r="G21" s="12">
        <v>100</v>
      </c>
      <c r="H21" s="45">
        <f t="shared" si="0"/>
        <v>682.5</v>
      </c>
      <c r="M21" s="4"/>
    </row>
    <row r="22" spans="1:13" ht="37.5" x14ac:dyDescent="0.25">
      <c r="A22" s="55" t="s">
        <v>7</v>
      </c>
      <c r="B22" s="53" t="s">
        <v>76</v>
      </c>
      <c r="C22" s="11" t="s">
        <v>36</v>
      </c>
      <c r="D22" s="11">
        <v>450</v>
      </c>
      <c r="E22" s="44">
        <f>D22*85%</f>
        <v>382.5</v>
      </c>
      <c r="F22" s="51">
        <v>200</v>
      </c>
      <c r="G22" s="12">
        <v>100</v>
      </c>
      <c r="H22" s="45">
        <f t="shared" ref="H22" si="1">E22+F22+G22</f>
        <v>682.5</v>
      </c>
      <c r="M22" s="4"/>
    </row>
    <row r="23" spans="1:13" ht="18.75" x14ac:dyDescent="0.25">
      <c r="A23" s="55" t="s">
        <v>8</v>
      </c>
      <c r="B23" s="53" t="s">
        <v>73</v>
      </c>
      <c r="C23" s="11" t="s">
        <v>37</v>
      </c>
      <c r="D23" s="11">
        <v>450</v>
      </c>
      <c r="E23" s="44">
        <f>D23*85%</f>
        <v>382.5</v>
      </c>
      <c r="F23" s="5">
        <v>200</v>
      </c>
      <c r="G23" s="12">
        <v>100</v>
      </c>
      <c r="H23" s="45">
        <f t="shared" si="0"/>
        <v>682.5</v>
      </c>
      <c r="M23" s="4"/>
    </row>
    <row r="24" spans="1:13" ht="18.75" x14ac:dyDescent="0.25">
      <c r="A24" s="55" t="s">
        <v>9</v>
      </c>
      <c r="B24" s="53" t="s">
        <v>74</v>
      </c>
      <c r="C24" s="11" t="s">
        <v>37</v>
      </c>
      <c r="D24" s="11">
        <v>450</v>
      </c>
      <c r="E24" s="44">
        <f>D24*85%</f>
        <v>382.5</v>
      </c>
      <c r="F24" s="5">
        <v>200</v>
      </c>
      <c r="G24" s="12">
        <v>100</v>
      </c>
      <c r="H24" s="45">
        <f t="shared" si="0"/>
        <v>682.5</v>
      </c>
    </row>
    <row r="25" spans="1:13" ht="18.75" x14ac:dyDescent="0.25">
      <c r="A25" s="55" t="s">
        <v>10</v>
      </c>
      <c r="B25" s="53" t="s">
        <v>75</v>
      </c>
      <c r="C25" s="11" t="s">
        <v>37</v>
      </c>
      <c r="D25" s="11">
        <v>450</v>
      </c>
      <c r="E25" s="11">
        <v>450</v>
      </c>
      <c r="F25" s="12">
        <v>200</v>
      </c>
      <c r="G25" s="12"/>
      <c r="H25" s="12">
        <f t="shared" si="0"/>
        <v>650</v>
      </c>
    </row>
    <row r="26" spans="1:13" ht="18.75" x14ac:dyDescent="0.25">
      <c r="A26" s="55" t="s">
        <v>11</v>
      </c>
      <c r="B26" s="53" t="s">
        <v>77</v>
      </c>
      <c r="C26" s="11" t="s">
        <v>37</v>
      </c>
      <c r="D26" s="11">
        <v>450</v>
      </c>
      <c r="E26" s="11">
        <v>450</v>
      </c>
      <c r="F26" s="5">
        <v>200</v>
      </c>
      <c r="G26" s="12"/>
      <c r="H26" s="12">
        <f t="shared" si="0"/>
        <v>650</v>
      </c>
    </row>
    <row r="27" spans="1:13" ht="18.75" x14ac:dyDescent="0.25">
      <c r="A27" s="55" t="s">
        <v>12</v>
      </c>
      <c r="B27" s="53" t="s">
        <v>79</v>
      </c>
      <c r="C27" s="11" t="s">
        <v>37</v>
      </c>
      <c r="D27" s="11">
        <v>450</v>
      </c>
      <c r="E27" s="11">
        <v>450</v>
      </c>
      <c r="F27" s="54">
        <v>200</v>
      </c>
      <c r="G27" s="12"/>
      <c r="H27" s="12">
        <f t="shared" ref="H27:H28" si="2">E27+F27+G27</f>
        <v>650</v>
      </c>
    </row>
    <row r="28" spans="1:13" ht="18.75" x14ac:dyDescent="0.25">
      <c r="A28" s="55" t="s">
        <v>82</v>
      </c>
      <c r="B28" s="53" t="s">
        <v>78</v>
      </c>
      <c r="C28" s="11" t="s">
        <v>37</v>
      </c>
      <c r="D28" s="11">
        <v>450</v>
      </c>
      <c r="E28" s="11">
        <v>450</v>
      </c>
      <c r="F28" s="54">
        <v>200</v>
      </c>
      <c r="G28" s="12"/>
      <c r="H28" s="12">
        <f t="shared" si="2"/>
        <v>650</v>
      </c>
    </row>
    <row r="29" spans="1:13" ht="37.5" x14ac:dyDescent="0.25">
      <c r="A29" s="55" t="s">
        <v>83</v>
      </c>
      <c r="B29" s="56" t="s">
        <v>80</v>
      </c>
      <c r="C29" s="11" t="s">
        <v>81</v>
      </c>
      <c r="D29" s="11">
        <v>60</v>
      </c>
      <c r="E29" s="11">
        <v>60</v>
      </c>
      <c r="F29" s="12">
        <f>E29/2</f>
        <v>30</v>
      </c>
      <c r="G29" s="12">
        <v>200</v>
      </c>
      <c r="H29" s="12">
        <f t="shared" si="0"/>
        <v>290</v>
      </c>
    </row>
    <row r="30" spans="1:13" ht="18.75" x14ac:dyDescent="0.3">
      <c r="A30" s="22"/>
      <c r="B30" s="22"/>
      <c r="C30" s="22"/>
      <c r="D30" s="23">
        <f>SUM(D19:D29)</f>
        <v>4560</v>
      </c>
      <c r="E30" s="24">
        <f>SUM(E19:E29)</f>
        <v>4065</v>
      </c>
      <c r="F30" s="24">
        <f>SUM(F19:F29)</f>
        <v>2030</v>
      </c>
      <c r="G30" s="24">
        <f>SUM(G19:G29)</f>
        <v>800</v>
      </c>
      <c r="H30" s="24">
        <f>SUM(H19:H29)</f>
        <v>6895</v>
      </c>
    </row>
    <row r="31" spans="1:13" ht="18.75" x14ac:dyDescent="0.25">
      <c r="A31" s="29" t="s">
        <v>38</v>
      </c>
      <c r="B31" s="30"/>
    </row>
    <row r="32" spans="1:13" ht="18.75" x14ac:dyDescent="0.3">
      <c r="A32" s="3"/>
      <c r="B32" s="19" t="s">
        <v>42</v>
      </c>
      <c r="C32" s="48"/>
      <c r="D32" s="39" t="s">
        <v>57</v>
      </c>
      <c r="E32" s="3"/>
      <c r="F32" s="3"/>
      <c r="G32" s="3"/>
      <c r="H32" s="18"/>
    </row>
    <row r="33" spans="1:8" ht="18.75" x14ac:dyDescent="0.3">
      <c r="A33" s="3"/>
      <c r="B33" s="19" t="s">
        <v>43</v>
      </c>
      <c r="C33" s="3">
        <v>450</v>
      </c>
      <c r="D33" s="3"/>
      <c r="E33" s="3"/>
      <c r="F33" s="3"/>
      <c r="G33" s="3"/>
      <c r="H33" s="18"/>
    </row>
    <row r="34" spans="1:8" ht="18.75" x14ac:dyDescent="0.3">
      <c r="A34" s="3"/>
      <c r="B34" s="19" t="s">
        <v>44</v>
      </c>
      <c r="C34" s="27">
        <f>C32*C33</f>
        <v>0</v>
      </c>
      <c r="D34" s="3"/>
      <c r="E34" s="3"/>
      <c r="F34" s="3"/>
      <c r="G34" s="3"/>
      <c r="H34" s="18"/>
    </row>
    <row r="35" spans="1:8" ht="18.75" x14ac:dyDescent="0.3">
      <c r="A35" s="31" t="s">
        <v>64</v>
      </c>
      <c r="B35" s="31"/>
      <c r="C35" s="31"/>
    </row>
    <row r="36" spans="1:8" ht="18.75" x14ac:dyDescent="0.3">
      <c r="B36" s="32" t="s">
        <v>53</v>
      </c>
      <c r="C36" s="33">
        <f>F30+G30</f>
        <v>2830</v>
      </c>
      <c r="D36" s="39" t="s">
        <v>58</v>
      </c>
    </row>
    <row r="37" spans="1:8" ht="18.75" x14ac:dyDescent="0.3">
      <c r="B37" s="3" t="s">
        <v>68</v>
      </c>
      <c r="C37" s="40">
        <f>C36/C10</f>
        <v>6.2888888888888888</v>
      </c>
    </row>
    <row r="38" spans="1:8" ht="18.75" x14ac:dyDescent="0.3">
      <c r="A38" s="31" t="s">
        <v>55</v>
      </c>
      <c r="B38" s="31"/>
      <c r="C38" s="31"/>
    </row>
    <row r="39" spans="1:8" ht="18.75" x14ac:dyDescent="0.3">
      <c r="A39" s="3"/>
      <c r="B39" s="41" t="s">
        <v>59</v>
      </c>
      <c r="C39" s="42">
        <f>C12+C32+C37</f>
        <v>17.288888888888888</v>
      </c>
      <c r="D39" s="39" t="s">
        <v>62</v>
      </c>
    </row>
    <row r="40" spans="1:8" ht="18.75" x14ac:dyDescent="0.3">
      <c r="A40" s="31" t="s">
        <v>60</v>
      </c>
    </row>
    <row r="41" spans="1:8" ht="18.75" x14ac:dyDescent="0.3">
      <c r="A41" s="2"/>
      <c r="B41" s="18" t="s">
        <v>63</v>
      </c>
      <c r="C41" s="46">
        <f>C13/C39</f>
        <v>48.817480719794347</v>
      </c>
    </row>
    <row r="42" spans="1:8" ht="18.75" x14ac:dyDescent="0.3">
      <c r="A42" s="3"/>
      <c r="B42" s="3"/>
      <c r="C42" s="3"/>
      <c r="D42" s="3"/>
      <c r="E42" s="3"/>
      <c r="F42" s="59" t="s">
        <v>65</v>
      </c>
      <c r="G42" s="59"/>
      <c r="H42" s="59"/>
    </row>
    <row r="43" spans="1:8" ht="18.75" x14ac:dyDescent="0.3">
      <c r="A43" s="62" t="s">
        <v>66</v>
      </c>
      <c r="B43" s="59"/>
      <c r="C43" s="59"/>
      <c r="D43" s="59"/>
      <c r="E43" s="59"/>
      <c r="F43" s="59"/>
      <c r="G43" s="59"/>
      <c r="H43" s="59"/>
    </row>
  </sheetData>
  <mergeCells count="17">
    <mergeCell ref="F42:H42"/>
    <mergeCell ref="A43:H43"/>
    <mergeCell ref="D10:H10"/>
    <mergeCell ref="A13:B13"/>
    <mergeCell ref="A14:C14"/>
    <mergeCell ref="A16:A17"/>
    <mergeCell ref="B16:B17"/>
    <mergeCell ref="C16:C17"/>
    <mergeCell ref="D16:D17"/>
    <mergeCell ref="E16:H16"/>
    <mergeCell ref="A6:C6"/>
    <mergeCell ref="A1:B1"/>
    <mergeCell ref="A3:B3"/>
    <mergeCell ref="D1:H1"/>
    <mergeCell ref="A2:B2"/>
    <mergeCell ref="D2:H2"/>
    <mergeCell ref="A5:H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opLeftCell="A21" workbookViewId="0">
      <selection activeCell="N30" sqref="N30"/>
    </sheetView>
  </sheetViews>
  <sheetFormatPr defaultRowHeight="15" x14ac:dyDescent="0.25"/>
  <cols>
    <col min="1" max="1" width="6.85546875" customWidth="1"/>
    <col min="2" max="2" width="42.7109375" customWidth="1"/>
    <col min="3" max="3" width="14" customWidth="1"/>
    <col min="4" max="4" width="12.28515625" customWidth="1"/>
    <col min="5" max="5" width="12.85546875" customWidth="1"/>
    <col min="6" max="6" width="12.5703125" customWidth="1"/>
    <col min="7" max="7" width="11.7109375" customWidth="1"/>
    <col min="8" max="8" width="11.5703125" style="1" customWidth="1"/>
  </cols>
  <sheetData>
    <row r="1" spans="1:8" ht="18.75" x14ac:dyDescent="0.3">
      <c r="A1" s="59" t="s">
        <v>0</v>
      </c>
      <c r="B1" s="59"/>
      <c r="C1" s="25"/>
      <c r="D1" s="59" t="s">
        <v>40</v>
      </c>
      <c r="E1" s="59"/>
      <c r="F1" s="59"/>
      <c r="G1" s="59"/>
      <c r="H1" s="59"/>
    </row>
    <row r="2" spans="1:8" ht="18.75" x14ac:dyDescent="0.3">
      <c r="A2" s="59" t="s">
        <v>39</v>
      </c>
      <c r="B2" s="59"/>
      <c r="C2" s="25"/>
      <c r="D2" s="59" t="s">
        <v>41</v>
      </c>
      <c r="E2" s="59"/>
      <c r="F2" s="59"/>
      <c r="G2" s="59"/>
      <c r="H2" s="59"/>
    </row>
    <row r="3" spans="1:8" ht="18.75" x14ac:dyDescent="0.3">
      <c r="A3" s="60" t="s">
        <v>69</v>
      </c>
      <c r="B3" s="60"/>
      <c r="C3" s="25"/>
      <c r="D3" s="25"/>
      <c r="E3" s="3"/>
      <c r="F3" s="3"/>
    </row>
    <row r="4" spans="1:8" ht="18.75" x14ac:dyDescent="0.3">
      <c r="A4" s="26"/>
      <c r="B4" s="26"/>
      <c r="C4" s="26"/>
      <c r="D4" s="26"/>
      <c r="E4" s="3"/>
      <c r="F4" s="3"/>
    </row>
    <row r="5" spans="1:8" ht="20.25" x14ac:dyDescent="0.3">
      <c r="A5" s="61" t="s">
        <v>67</v>
      </c>
      <c r="B5" s="61"/>
      <c r="C5" s="61"/>
      <c r="D5" s="61"/>
      <c r="E5" s="61"/>
      <c r="F5" s="61"/>
      <c r="G5" s="61"/>
      <c r="H5" s="61"/>
    </row>
    <row r="6" spans="1:8" ht="18.75" x14ac:dyDescent="0.3">
      <c r="A6" s="58" t="s">
        <v>25</v>
      </c>
      <c r="B6" s="58"/>
      <c r="C6" s="58"/>
      <c r="D6" s="3"/>
      <c r="E6" s="3"/>
      <c r="F6" s="3"/>
    </row>
    <row r="7" spans="1:8" ht="18.75" x14ac:dyDescent="0.3">
      <c r="A7" s="3" t="s">
        <v>18</v>
      </c>
      <c r="B7" s="3"/>
      <c r="C7" s="49">
        <v>8025</v>
      </c>
      <c r="D7" s="3"/>
      <c r="E7" s="3"/>
      <c r="F7" s="3"/>
      <c r="G7" s="2"/>
      <c r="H7" s="13"/>
    </row>
    <row r="8" spans="1:8" ht="18.75" x14ac:dyDescent="0.3">
      <c r="A8" s="3"/>
      <c r="B8" s="19" t="s">
        <v>26</v>
      </c>
      <c r="C8" s="47">
        <v>0</v>
      </c>
      <c r="D8" s="3"/>
      <c r="E8" s="3"/>
      <c r="F8" s="3"/>
      <c r="G8" s="2"/>
      <c r="H8" s="13"/>
    </row>
    <row r="9" spans="1:8" ht="18.75" x14ac:dyDescent="0.3">
      <c r="A9" s="3"/>
      <c r="B9" s="19" t="s">
        <v>27</v>
      </c>
      <c r="C9" s="20">
        <f>C7-C8</f>
        <v>8025</v>
      </c>
      <c r="D9" s="3"/>
      <c r="E9" s="3"/>
      <c r="F9" s="3"/>
      <c r="G9" s="2"/>
      <c r="H9" s="13"/>
    </row>
    <row r="10" spans="1:8" ht="18.75" x14ac:dyDescent="0.25">
      <c r="A10" s="14" t="s">
        <v>19</v>
      </c>
      <c r="B10" s="14"/>
      <c r="C10" s="14">
        <v>430</v>
      </c>
      <c r="D10" s="63" t="s">
        <v>22</v>
      </c>
      <c r="E10" s="63"/>
      <c r="F10" s="63"/>
      <c r="G10" s="63"/>
      <c r="H10" s="63"/>
    </row>
    <row r="11" spans="1:8" ht="18.75" x14ac:dyDescent="0.3">
      <c r="A11" s="14" t="s">
        <v>28</v>
      </c>
      <c r="B11" s="14"/>
      <c r="C11" s="21" t="s">
        <v>29</v>
      </c>
      <c r="D11" s="17"/>
      <c r="E11" s="17"/>
      <c r="F11" s="17"/>
      <c r="G11" s="2"/>
      <c r="H11" s="13"/>
    </row>
    <row r="12" spans="1:8" ht="18.75" x14ac:dyDescent="0.3">
      <c r="A12" s="3" t="s">
        <v>20</v>
      </c>
      <c r="B12" s="3"/>
      <c r="C12" s="3">
        <v>10</v>
      </c>
      <c r="D12" s="34" t="s">
        <v>56</v>
      </c>
      <c r="E12" s="3"/>
      <c r="F12" s="3"/>
      <c r="G12" s="2"/>
      <c r="H12" s="13"/>
    </row>
    <row r="13" spans="1:8" ht="18.75" x14ac:dyDescent="0.3">
      <c r="A13" s="64" t="s">
        <v>21</v>
      </c>
      <c r="B13" s="64"/>
      <c r="C13" s="50">
        <v>1205</v>
      </c>
      <c r="D13" s="43" t="s">
        <v>61</v>
      </c>
      <c r="E13" s="3"/>
      <c r="F13" s="3"/>
      <c r="G13" s="2"/>
      <c r="H13" s="13"/>
    </row>
    <row r="14" spans="1:8" ht="18.75" x14ac:dyDescent="0.3">
      <c r="A14" s="65" t="s">
        <v>30</v>
      </c>
      <c r="B14" s="65"/>
      <c r="C14" s="65"/>
      <c r="D14" s="3"/>
      <c r="E14" s="3"/>
      <c r="F14" s="3"/>
      <c r="G14" s="2"/>
      <c r="H14" s="13"/>
    </row>
    <row r="15" spans="1:8" ht="18.75" x14ac:dyDescent="0.25">
      <c r="A15" s="28" t="s">
        <v>31</v>
      </c>
      <c r="B15" s="28"/>
      <c r="C15" s="14"/>
      <c r="D15" s="14"/>
      <c r="E15" s="14"/>
      <c r="F15" s="14"/>
      <c r="G15" s="15"/>
      <c r="H15" s="16"/>
    </row>
    <row r="16" spans="1:8" ht="18.75" x14ac:dyDescent="0.25">
      <c r="A16" s="66" t="s">
        <v>2</v>
      </c>
      <c r="B16" s="66" t="s">
        <v>13</v>
      </c>
      <c r="C16" s="66" t="s">
        <v>14</v>
      </c>
      <c r="D16" s="68" t="s">
        <v>15</v>
      </c>
      <c r="E16" s="70" t="s">
        <v>16</v>
      </c>
      <c r="F16" s="71"/>
      <c r="G16" s="71"/>
      <c r="H16" s="72"/>
    </row>
    <row r="17" spans="1:13" ht="75" x14ac:dyDescent="0.25">
      <c r="A17" s="67"/>
      <c r="B17" s="67"/>
      <c r="C17" s="67"/>
      <c r="D17" s="69"/>
      <c r="E17" s="6" t="s">
        <v>32</v>
      </c>
      <c r="F17" s="6" t="s">
        <v>17</v>
      </c>
      <c r="G17" s="7" t="s">
        <v>23</v>
      </c>
      <c r="H17" s="8" t="s">
        <v>24</v>
      </c>
    </row>
    <row r="18" spans="1:13" ht="15.75" x14ac:dyDescent="0.25">
      <c r="A18" s="35" t="s">
        <v>45</v>
      </c>
      <c r="B18" s="35" t="s">
        <v>46</v>
      </c>
      <c r="C18" s="35" t="s">
        <v>47</v>
      </c>
      <c r="D18" s="36" t="s">
        <v>48</v>
      </c>
      <c r="E18" s="36" t="s">
        <v>49</v>
      </c>
      <c r="F18" s="36" t="s">
        <v>50</v>
      </c>
      <c r="G18" s="37" t="s">
        <v>51</v>
      </c>
      <c r="H18" s="38" t="s">
        <v>52</v>
      </c>
    </row>
    <row r="19" spans="1:13" ht="37.5" x14ac:dyDescent="0.25">
      <c r="A19" s="9" t="s">
        <v>4</v>
      </c>
      <c r="B19" s="53" t="s">
        <v>70</v>
      </c>
      <c r="C19" s="10" t="s">
        <v>33</v>
      </c>
      <c r="D19" s="11">
        <v>430</v>
      </c>
      <c r="E19" s="10">
        <f>D19*70%</f>
        <v>301</v>
      </c>
      <c r="F19" s="5">
        <v>200</v>
      </c>
      <c r="G19" s="12">
        <v>100</v>
      </c>
      <c r="H19" s="12">
        <f>E19+F19+G19</f>
        <v>601</v>
      </c>
    </row>
    <row r="20" spans="1:13" ht="56.25" x14ac:dyDescent="0.25">
      <c r="A20" s="9" t="s">
        <v>5</v>
      </c>
      <c r="B20" s="53" t="s">
        <v>71</v>
      </c>
      <c r="C20" s="11" t="s">
        <v>34</v>
      </c>
      <c r="D20" s="11">
        <v>430</v>
      </c>
      <c r="E20" s="10">
        <f>D20*80%</f>
        <v>344</v>
      </c>
      <c r="F20" s="5">
        <v>200</v>
      </c>
      <c r="G20" s="12">
        <v>100</v>
      </c>
      <c r="H20" s="12">
        <f t="shared" ref="H20:H26" si="0">E20+F20+G20</f>
        <v>644</v>
      </c>
    </row>
    <row r="21" spans="1:13" ht="37.5" x14ac:dyDescent="0.25">
      <c r="A21" s="9" t="s">
        <v>6</v>
      </c>
      <c r="B21" s="53" t="s">
        <v>72</v>
      </c>
      <c r="C21" s="11" t="s">
        <v>35</v>
      </c>
      <c r="D21" s="11">
        <v>430</v>
      </c>
      <c r="E21" s="44">
        <f>D21*85%</f>
        <v>365.5</v>
      </c>
      <c r="F21" s="5">
        <v>200</v>
      </c>
      <c r="G21" s="12">
        <v>100</v>
      </c>
      <c r="H21" s="45">
        <f t="shared" si="0"/>
        <v>665.5</v>
      </c>
      <c r="M21" s="4"/>
    </row>
    <row r="22" spans="1:13" ht="37.5" x14ac:dyDescent="0.25">
      <c r="A22" s="9" t="s">
        <v>7</v>
      </c>
      <c r="B22" s="53" t="s">
        <v>76</v>
      </c>
      <c r="C22" s="11" t="s">
        <v>36</v>
      </c>
      <c r="D22" s="11">
        <v>430</v>
      </c>
      <c r="E22" s="44">
        <f>D22*85%</f>
        <v>365.5</v>
      </c>
      <c r="F22" s="5">
        <v>200</v>
      </c>
      <c r="G22" s="12">
        <v>100</v>
      </c>
      <c r="H22" s="45">
        <f t="shared" si="0"/>
        <v>665.5</v>
      </c>
      <c r="M22" s="4"/>
    </row>
    <row r="23" spans="1:13" ht="18.75" x14ac:dyDescent="0.25">
      <c r="A23" s="9" t="s">
        <v>8</v>
      </c>
      <c r="B23" s="53" t="s">
        <v>73</v>
      </c>
      <c r="C23" s="11" t="s">
        <v>37</v>
      </c>
      <c r="D23" s="11">
        <v>430</v>
      </c>
      <c r="E23" s="44">
        <f>D23*85%</f>
        <v>365.5</v>
      </c>
      <c r="F23" s="5">
        <v>200</v>
      </c>
      <c r="G23" s="12">
        <v>100</v>
      </c>
      <c r="H23" s="45">
        <f t="shared" si="0"/>
        <v>665.5</v>
      </c>
    </row>
    <row r="24" spans="1:13" ht="18.75" x14ac:dyDescent="0.25">
      <c r="A24" s="9" t="s">
        <v>9</v>
      </c>
      <c r="B24" s="53" t="s">
        <v>74</v>
      </c>
      <c r="C24" s="11" t="s">
        <v>37</v>
      </c>
      <c r="D24" s="11">
        <v>430</v>
      </c>
      <c r="E24" s="11">
        <v>430</v>
      </c>
      <c r="F24" s="12">
        <v>200</v>
      </c>
      <c r="G24" s="12"/>
      <c r="H24" s="12">
        <f t="shared" si="0"/>
        <v>630</v>
      </c>
    </row>
    <row r="25" spans="1:13" ht="18.75" x14ac:dyDescent="0.25">
      <c r="A25" s="9" t="s">
        <v>10</v>
      </c>
      <c r="B25" s="53" t="s">
        <v>75</v>
      </c>
      <c r="C25" s="57" t="s">
        <v>37</v>
      </c>
      <c r="D25" s="11">
        <v>430</v>
      </c>
      <c r="E25" s="11">
        <v>430</v>
      </c>
      <c r="F25" s="12">
        <v>200</v>
      </c>
      <c r="G25" s="12"/>
      <c r="H25" s="12">
        <f t="shared" si="0"/>
        <v>630</v>
      </c>
    </row>
    <row r="26" spans="1:13" ht="18.75" x14ac:dyDescent="0.25">
      <c r="A26" s="9" t="s">
        <v>11</v>
      </c>
      <c r="B26" s="53" t="s">
        <v>77</v>
      </c>
      <c r="C26" s="11" t="s">
        <v>37</v>
      </c>
      <c r="D26" s="11">
        <v>430</v>
      </c>
      <c r="E26" s="11">
        <v>430</v>
      </c>
      <c r="F26" s="5">
        <v>200</v>
      </c>
      <c r="G26" s="12"/>
      <c r="H26" s="12">
        <f t="shared" si="0"/>
        <v>630</v>
      </c>
    </row>
    <row r="27" spans="1:13" ht="18.75" x14ac:dyDescent="0.25">
      <c r="A27" s="9" t="s">
        <v>12</v>
      </c>
      <c r="B27" s="53" t="s">
        <v>78</v>
      </c>
      <c r="C27" s="11" t="s">
        <v>37</v>
      </c>
      <c r="D27" s="11">
        <v>430</v>
      </c>
      <c r="E27" s="11">
        <v>430</v>
      </c>
      <c r="F27" s="54">
        <v>200</v>
      </c>
      <c r="G27" s="12"/>
      <c r="H27" s="12">
        <f t="shared" ref="H27" si="1">E27+F27+G27</f>
        <v>630</v>
      </c>
    </row>
    <row r="28" spans="1:13" ht="37.5" x14ac:dyDescent="0.25">
      <c r="A28" s="9" t="s">
        <v>82</v>
      </c>
      <c r="B28" s="56" t="s">
        <v>80</v>
      </c>
      <c r="C28" s="11" t="s">
        <v>81</v>
      </c>
      <c r="D28" s="11">
        <v>60</v>
      </c>
      <c r="E28" s="11">
        <v>60</v>
      </c>
      <c r="F28" s="12">
        <f>E28/2</f>
        <v>30</v>
      </c>
      <c r="G28" s="12">
        <v>200</v>
      </c>
      <c r="H28" s="12">
        <f t="shared" ref="H28" si="2">E28+F28+G28</f>
        <v>290</v>
      </c>
    </row>
    <row r="29" spans="1:13" ht="18.75" x14ac:dyDescent="0.3">
      <c r="A29" s="22"/>
      <c r="B29" s="52"/>
      <c r="C29" s="22"/>
      <c r="D29" s="23">
        <f>SUM(D19:D28)</f>
        <v>3930</v>
      </c>
      <c r="E29" s="24">
        <f>SUM(E19:E28)</f>
        <v>3521.5</v>
      </c>
      <c r="F29" s="24">
        <f>SUM(F19:F28)</f>
        <v>1830</v>
      </c>
      <c r="G29" s="24">
        <f>SUM(G19:G28)</f>
        <v>700</v>
      </c>
      <c r="H29" s="24">
        <f>SUM(H19:H28)</f>
        <v>6051.5</v>
      </c>
    </row>
    <row r="30" spans="1:13" ht="18.75" x14ac:dyDescent="0.25">
      <c r="A30" s="29" t="s">
        <v>38</v>
      </c>
      <c r="B30" s="30"/>
    </row>
    <row r="31" spans="1:13" ht="18.75" x14ac:dyDescent="0.3">
      <c r="A31" s="3"/>
      <c r="B31" s="19" t="s">
        <v>42</v>
      </c>
      <c r="C31" s="48"/>
      <c r="D31" s="39" t="s">
        <v>57</v>
      </c>
      <c r="E31" s="3"/>
      <c r="F31" s="3"/>
      <c r="G31" s="3"/>
      <c r="H31" s="18"/>
    </row>
    <row r="32" spans="1:13" ht="18.75" x14ac:dyDescent="0.3">
      <c r="A32" s="3"/>
      <c r="B32" s="19" t="s">
        <v>43</v>
      </c>
      <c r="C32" s="3">
        <v>450</v>
      </c>
      <c r="D32" s="3"/>
      <c r="E32" s="3"/>
      <c r="F32" s="3"/>
      <c r="G32" s="3"/>
      <c r="H32" s="18"/>
    </row>
    <row r="33" spans="1:8" ht="18.75" x14ac:dyDescent="0.3">
      <c r="A33" s="3"/>
      <c r="B33" s="19" t="s">
        <v>44</v>
      </c>
      <c r="C33" s="27">
        <f>C31*C32</f>
        <v>0</v>
      </c>
      <c r="D33" s="3"/>
      <c r="E33" s="3"/>
      <c r="F33" s="3"/>
      <c r="G33" s="3"/>
      <c r="H33" s="18"/>
    </row>
    <row r="34" spans="1:8" ht="18.75" x14ac:dyDescent="0.3">
      <c r="A34" s="31" t="s">
        <v>64</v>
      </c>
      <c r="B34" s="31"/>
      <c r="C34" s="31"/>
    </row>
    <row r="35" spans="1:8" ht="18.75" x14ac:dyDescent="0.3">
      <c r="B35" s="32" t="s">
        <v>53</v>
      </c>
      <c r="C35" s="33">
        <f>F29+G29</f>
        <v>2530</v>
      </c>
      <c r="D35" s="39" t="s">
        <v>58</v>
      </c>
    </row>
    <row r="36" spans="1:8" ht="18.75" x14ac:dyDescent="0.3">
      <c r="B36" s="3" t="s">
        <v>54</v>
      </c>
      <c r="C36" s="40">
        <f>C35/C10</f>
        <v>5.8837209302325579</v>
      </c>
    </row>
    <row r="37" spans="1:8" ht="18.75" x14ac:dyDescent="0.3">
      <c r="A37" s="31" t="s">
        <v>55</v>
      </c>
      <c r="B37" s="31"/>
      <c r="C37" s="31"/>
    </row>
    <row r="38" spans="1:8" ht="18.75" x14ac:dyDescent="0.3">
      <c r="A38" s="3"/>
      <c r="B38" s="41" t="s">
        <v>59</v>
      </c>
      <c r="C38" s="42">
        <f>C12+C31+C36</f>
        <v>15.883720930232558</v>
      </c>
      <c r="D38" s="39" t="s">
        <v>62</v>
      </c>
    </row>
    <row r="39" spans="1:8" ht="18.75" x14ac:dyDescent="0.3">
      <c r="A39" s="31" t="s">
        <v>60</v>
      </c>
    </row>
    <row r="40" spans="1:8" ht="18.75" x14ac:dyDescent="0.3">
      <c r="A40" s="2"/>
      <c r="B40" s="18" t="s">
        <v>63</v>
      </c>
      <c r="C40" s="46">
        <f>C13/C38</f>
        <v>75.863836017569554</v>
      </c>
    </row>
    <row r="41" spans="1:8" ht="18.75" x14ac:dyDescent="0.3">
      <c r="A41" s="3"/>
      <c r="B41" s="3"/>
      <c r="C41" s="3"/>
      <c r="D41" s="3"/>
      <c r="E41" s="3"/>
      <c r="F41" s="59" t="s">
        <v>65</v>
      </c>
      <c r="G41" s="59"/>
      <c r="H41" s="59"/>
    </row>
    <row r="42" spans="1:8" ht="18.75" x14ac:dyDescent="0.3">
      <c r="A42" s="62" t="s">
        <v>66</v>
      </c>
      <c r="B42" s="59"/>
      <c r="C42" s="59"/>
      <c r="D42" s="59"/>
      <c r="E42" s="59"/>
      <c r="F42" s="59"/>
      <c r="G42" s="59"/>
      <c r="H42" s="59"/>
    </row>
  </sheetData>
  <mergeCells count="17">
    <mergeCell ref="F41:H41"/>
    <mergeCell ref="A42:H42"/>
    <mergeCell ref="D10:H10"/>
    <mergeCell ref="A13:B13"/>
    <mergeCell ref="A14:C14"/>
    <mergeCell ref="A16:A17"/>
    <mergeCell ref="B16:B17"/>
    <mergeCell ref="C16:C17"/>
    <mergeCell ref="D16:D17"/>
    <mergeCell ref="E16:H16"/>
    <mergeCell ref="A6:C6"/>
    <mergeCell ref="D1:H1"/>
    <mergeCell ref="A2:B2"/>
    <mergeCell ref="D2:H2"/>
    <mergeCell ref="A5:H5"/>
    <mergeCell ref="A3:B3"/>
    <mergeCell ref="A1:B1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opLeftCell="A7" workbookViewId="0">
      <selection activeCell="C13" sqref="C13"/>
    </sheetView>
  </sheetViews>
  <sheetFormatPr defaultRowHeight="15" x14ac:dyDescent="0.25"/>
  <cols>
    <col min="1" max="1" width="6.85546875" customWidth="1"/>
    <col min="2" max="2" width="42.7109375" customWidth="1"/>
    <col min="3" max="3" width="14" customWidth="1"/>
    <col min="4" max="4" width="12.28515625" customWidth="1"/>
    <col min="5" max="5" width="12.85546875" customWidth="1"/>
    <col min="6" max="6" width="12.5703125" customWidth="1"/>
    <col min="7" max="7" width="11.7109375" customWidth="1"/>
    <col min="8" max="8" width="11.5703125" style="1" customWidth="1"/>
  </cols>
  <sheetData>
    <row r="1" spans="1:8" ht="18.75" x14ac:dyDescent="0.3">
      <c r="A1" s="59" t="s">
        <v>0</v>
      </c>
      <c r="B1" s="59"/>
      <c r="C1" s="25"/>
      <c r="D1" s="59" t="s">
        <v>40</v>
      </c>
      <c r="E1" s="59"/>
      <c r="F1" s="59"/>
      <c r="G1" s="59"/>
      <c r="H1" s="59"/>
    </row>
    <row r="2" spans="1:8" ht="18.75" x14ac:dyDescent="0.3">
      <c r="A2" s="59" t="s">
        <v>39</v>
      </c>
      <c r="B2" s="59"/>
      <c r="C2" s="25"/>
      <c r="D2" s="59" t="s">
        <v>41</v>
      </c>
      <c r="E2" s="59"/>
      <c r="F2" s="59"/>
      <c r="G2" s="59"/>
      <c r="H2" s="59"/>
    </row>
    <row r="3" spans="1:8" ht="18.75" x14ac:dyDescent="0.3">
      <c r="A3" s="60" t="s">
        <v>69</v>
      </c>
      <c r="B3" s="60"/>
      <c r="C3" s="25"/>
      <c r="D3" s="25"/>
      <c r="E3" s="3"/>
      <c r="F3" s="3"/>
    </row>
    <row r="4" spans="1:8" ht="18.75" x14ac:dyDescent="0.3">
      <c r="A4" s="26"/>
      <c r="B4" s="26"/>
      <c r="C4" s="26"/>
      <c r="D4" s="26"/>
      <c r="E4" s="3"/>
      <c r="F4" s="3"/>
    </row>
    <row r="5" spans="1:8" ht="20.25" x14ac:dyDescent="0.3">
      <c r="A5" s="61" t="s">
        <v>3</v>
      </c>
      <c r="B5" s="61"/>
      <c r="C5" s="61"/>
      <c r="D5" s="61"/>
      <c r="E5" s="61"/>
      <c r="F5" s="61"/>
      <c r="G5" s="61"/>
      <c r="H5" s="61"/>
    </row>
    <row r="6" spans="1:8" ht="24" customHeight="1" x14ac:dyDescent="0.3">
      <c r="A6" s="58" t="s">
        <v>25</v>
      </c>
      <c r="B6" s="58"/>
      <c r="C6" s="58"/>
      <c r="D6" s="3"/>
      <c r="E6" s="3"/>
      <c r="F6" s="3"/>
    </row>
    <row r="7" spans="1:8" ht="18.75" x14ac:dyDescent="0.3">
      <c r="A7" s="3" t="s">
        <v>18</v>
      </c>
      <c r="B7" s="3"/>
      <c r="C7" s="49">
        <v>13050</v>
      </c>
      <c r="D7" s="3"/>
      <c r="E7" s="3"/>
      <c r="F7" s="3"/>
      <c r="G7" s="2"/>
      <c r="H7" s="13"/>
    </row>
    <row r="8" spans="1:8" ht="18.75" x14ac:dyDescent="0.3">
      <c r="A8" s="3"/>
      <c r="B8" s="19" t="s">
        <v>26</v>
      </c>
      <c r="C8" s="47">
        <v>0</v>
      </c>
      <c r="D8" s="3"/>
      <c r="E8" s="3"/>
      <c r="F8" s="3"/>
      <c r="G8" s="2"/>
      <c r="H8" s="13"/>
    </row>
    <row r="9" spans="1:8" ht="18.75" x14ac:dyDescent="0.3">
      <c r="A9" s="3"/>
      <c r="B9" s="19" t="s">
        <v>27</v>
      </c>
      <c r="C9" s="20">
        <f>C7-C8</f>
        <v>13050</v>
      </c>
      <c r="D9" s="3"/>
      <c r="E9" s="3"/>
      <c r="F9" s="3"/>
      <c r="G9" s="2"/>
      <c r="H9" s="13"/>
    </row>
    <row r="10" spans="1:8" ht="34.5" customHeight="1" x14ac:dyDescent="0.25">
      <c r="A10" s="14" t="s">
        <v>19</v>
      </c>
      <c r="B10" s="14"/>
      <c r="C10" s="14">
        <v>430</v>
      </c>
      <c r="D10" s="63" t="s">
        <v>22</v>
      </c>
      <c r="E10" s="63"/>
      <c r="F10" s="63"/>
      <c r="G10" s="63"/>
      <c r="H10" s="63"/>
    </row>
    <row r="11" spans="1:8" ht="24" customHeight="1" x14ac:dyDescent="0.3">
      <c r="A11" s="14" t="s">
        <v>28</v>
      </c>
      <c r="B11" s="14"/>
      <c r="C11" s="21" t="s">
        <v>29</v>
      </c>
      <c r="D11" s="17"/>
      <c r="E11" s="17"/>
      <c r="F11" s="17"/>
      <c r="G11" s="2"/>
      <c r="H11" s="13"/>
    </row>
    <row r="12" spans="1:8" ht="22.5" customHeight="1" x14ac:dyDescent="0.3">
      <c r="A12" s="3" t="s">
        <v>20</v>
      </c>
      <c r="B12" s="3"/>
      <c r="C12" s="3">
        <v>9</v>
      </c>
      <c r="D12" s="34" t="s">
        <v>56</v>
      </c>
      <c r="E12" s="3"/>
      <c r="F12" s="3"/>
      <c r="G12" s="2"/>
      <c r="H12" s="13"/>
    </row>
    <row r="13" spans="1:8" ht="27.75" customHeight="1" x14ac:dyDescent="0.3">
      <c r="A13" s="64" t="s">
        <v>21</v>
      </c>
      <c r="B13" s="64"/>
      <c r="C13" s="50">
        <v>1321</v>
      </c>
      <c r="D13" s="43" t="s">
        <v>61</v>
      </c>
      <c r="E13" s="3"/>
      <c r="F13" s="3"/>
      <c r="G13" s="2"/>
      <c r="H13" s="13"/>
    </row>
    <row r="14" spans="1:8" ht="19.5" customHeight="1" x14ac:dyDescent="0.3">
      <c r="A14" s="65" t="s">
        <v>30</v>
      </c>
      <c r="B14" s="65"/>
      <c r="C14" s="65"/>
      <c r="D14" s="3"/>
      <c r="E14" s="3"/>
      <c r="F14" s="3"/>
      <c r="G14" s="2"/>
      <c r="H14" s="13"/>
    </row>
    <row r="15" spans="1:8" ht="24" customHeight="1" x14ac:dyDescent="0.25">
      <c r="A15" s="28" t="s">
        <v>31</v>
      </c>
      <c r="B15" s="28"/>
      <c r="C15" s="14"/>
      <c r="D15" s="14"/>
      <c r="E15" s="14"/>
      <c r="F15" s="14"/>
      <c r="G15" s="15"/>
      <c r="H15" s="16"/>
    </row>
    <row r="16" spans="1:8" ht="18.75" x14ac:dyDescent="0.25">
      <c r="A16" s="66" t="s">
        <v>2</v>
      </c>
      <c r="B16" s="66" t="s">
        <v>13</v>
      </c>
      <c r="C16" s="66" t="s">
        <v>14</v>
      </c>
      <c r="D16" s="68" t="s">
        <v>15</v>
      </c>
      <c r="E16" s="70" t="s">
        <v>16</v>
      </c>
      <c r="F16" s="71"/>
      <c r="G16" s="71"/>
      <c r="H16" s="72"/>
    </row>
    <row r="17" spans="1:13" ht="75" x14ac:dyDescent="0.25">
      <c r="A17" s="67"/>
      <c r="B17" s="67"/>
      <c r="C17" s="67"/>
      <c r="D17" s="69"/>
      <c r="E17" s="6" t="s">
        <v>32</v>
      </c>
      <c r="F17" s="6" t="s">
        <v>17</v>
      </c>
      <c r="G17" s="7" t="s">
        <v>23</v>
      </c>
      <c r="H17" s="8" t="s">
        <v>24</v>
      </c>
    </row>
    <row r="18" spans="1:13" ht="15.75" x14ac:dyDescent="0.25">
      <c r="A18" s="35" t="s">
        <v>45</v>
      </c>
      <c r="B18" s="35" t="s">
        <v>46</v>
      </c>
      <c r="C18" s="35" t="s">
        <v>47</v>
      </c>
      <c r="D18" s="36" t="s">
        <v>48</v>
      </c>
      <c r="E18" s="36" t="s">
        <v>49</v>
      </c>
      <c r="F18" s="36" t="s">
        <v>50</v>
      </c>
      <c r="G18" s="37" t="s">
        <v>51</v>
      </c>
      <c r="H18" s="38" t="s">
        <v>52</v>
      </c>
    </row>
    <row r="19" spans="1:13" ht="37.5" x14ac:dyDescent="0.25">
      <c r="A19" s="9" t="s">
        <v>4</v>
      </c>
      <c r="B19" s="53" t="s">
        <v>70</v>
      </c>
      <c r="C19" s="10" t="s">
        <v>33</v>
      </c>
      <c r="D19" s="11">
        <v>430</v>
      </c>
      <c r="E19" s="10">
        <f>D19*70%</f>
        <v>301</v>
      </c>
      <c r="F19" s="5">
        <v>200</v>
      </c>
      <c r="G19" s="12">
        <v>100</v>
      </c>
      <c r="H19" s="12">
        <f>E19+F19+G19</f>
        <v>601</v>
      </c>
    </row>
    <row r="20" spans="1:13" ht="56.25" x14ac:dyDescent="0.25">
      <c r="A20" s="9" t="s">
        <v>5</v>
      </c>
      <c r="B20" s="53" t="s">
        <v>71</v>
      </c>
      <c r="C20" s="11" t="s">
        <v>34</v>
      </c>
      <c r="D20" s="11">
        <v>430</v>
      </c>
      <c r="E20" s="10">
        <f>D20*80%</f>
        <v>344</v>
      </c>
      <c r="F20" s="5">
        <v>200</v>
      </c>
      <c r="G20" s="12">
        <v>100</v>
      </c>
      <c r="H20" s="12">
        <f t="shared" ref="H20:H25" si="0">E20+F20+G20</f>
        <v>644</v>
      </c>
    </row>
    <row r="21" spans="1:13" ht="37.5" x14ac:dyDescent="0.25">
      <c r="A21" s="9" t="s">
        <v>6</v>
      </c>
      <c r="B21" s="53" t="s">
        <v>72</v>
      </c>
      <c r="C21" s="11" t="s">
        <v>35</v>
      </c>
      <c r="D21" s="11">
        <v>430</v>
      </c>
      <c r="E21" s="44">
        <f>D21*85%</f>
        <v>365.5</v>
      </c>
      <c r="F21" s="5">
        <v>200</v>
      </c>
      <c r="G21" s="12">
        <v>100</v>
      </c>
      <c r="H21" s="45">
        <f t="shared" si="0"/>
        <v>665.5</v>
      </c>
      <c r="M21" s="4"/>
    </row>
    <row r="22" spans="1:13" ht="37.5" x14ac:dyDescent="0.25">
      <c r="A22" s="9" t="s">
        <v>7</v>
      </c>
      <c r="B22" s="53" t="s">
        <v>76</v>
      </c>
      <c r="C22" s="11" t="s">
        <v>36</v>
      </c>
      <c r="D22" s="11">
        <v>430</v>
      </c>
      <c r="E22" s="44">
        <f>D22*85%</f>
        <v>365.5</v>
      </c>
      <c r="F22" s="5">
        <v>200</v>
      </c>
      <c r="G22" s="12">
        <v>100</v>
      </c>
      <c r="H22" s="45">
        <f t="shared" si="0"/>
        <v>665.5</v>
      </c>
      <c r="M22" s="4"/>
    </row>
    <row r="23" spans="1:13" ht="18.75" x14ac:dyDescent="0.25">
      <c r="A23" s="9" t="s">
        <v>8</v>
      </c>
      <c r="B23" s="53" t="s">
        <v>73</v>
      </c>
      <c r="C23" s="11" t="s">
        <v>37</v>
      </c>
      <c r="D23" s="11">
        <v>430</v>
      </c>
      <c r="E23" s="44">
        <f>D23*85%</f>
        <v>365.5</v>
      </c>
      <c r="F23" s="5">
        <v>200</v>
      </c>
      <c r="G23" s="12">
        <v>100</v>
      </c>
      <c r="H23" s="45">
        <f t="shared" si="0"/>
        <v>665.5</v>
      </c>
    </row>
    <row r="24" spans="1:13" ht="18.75" x14ac:dyDescent="0.25">
      <c r="A24" s="9" t="s">
        <v>9</v>
      </c>
      <c r="B24" s="53" t="s">
        <v>74</v>
      </c>
      <c r="C24" s="11" t="s">
        <v>37</v>
      </c>
      <c r="D24" s="11">
        <v>430</v>
      </c>
      <c r="E24" s="11">
        <v>430</v>
      </c>
      <c r="F24" s="12">
        <v>200</v>
      </c>
      <c r="G24" s="12"/>
      <c r="H24" s="12">
        <f t="shared" si="0"/>
        <v>630</v>
      </c>
    </row>
    <row r="25" spans="1:13" ht="18.75" x14ac:dyDescent="0.25">
      <c r="A25" s="9" t="s">
        <v>10</v>
      </c>
      <c r="B25" s="53" t="s">
        <v>77</v>
      </c>
      <c r="C25" s="11" t="s">
        <v>37</v>
      </c>
      <c r="D25" s="11">
        <v>430</v>
      </c>
      <c r="E25" s="11">
        <v>430</v>
      </c>
      <c r="F25" s="5">
        <v>200</v>
      </c>
      <c r="G25" s="12"/>
      <c r="H25" s="12">
        <f t="shared" si="0"/>
        <v>630</v>
      </c>
    </row>
    <row r="26" spans="1:13" ht="18.75" x14ac:dyDescent="0.25">
      <c r="A26" s="9" t="s">
        <v>11</v>
      </c>
      <c r="B26" s="53" t="s">
        <v>78</v>
      </c>
      <c r="C26" s="11" t="s">
        <v>37</v>
      </c>
      <c r="D26" s="11">
        <v>430</v>
      </c>
      <c r="E26" s="11">
        <v>430</v>
      </c>
      <c r="F26" s="54">
        <v>200</v>
      </c>
      <c r="G26" s="12"/>
      <c r="H26" s="12">
        <f t="shared" ref="H26" si="1">E26+F26+G26</f>
        <v>630</v>
      </c>
    </row>
    <row r="27" spans="1:13" ht="37.5" x14ac:dyDescent="0.25">
      <c r="A27" s="9" t="s">
        <v>12</v>
      </c>
      <c r="B27" s="56" t="s">
        <v>80</v>
      </c>
      <c r="C27" s="11" t="s">
        <v>81</v>
      </c>
      <c r="D27" s="11">
        <v>60</v>
      </c>
      <c r="E27" s="11">
        <v>60</v>
      </c>
      <c r="F27" s="12">
        <f>E27/2</f>
        <v>30</v>
      </c>
      <c r="G27" s="12">
        <v>200</v>
      </c>
      <c r="H27" s="12">
        <f t="shared" ref="H27" si="2">E27+F27+G27</f>
        <v>290</v>
      </c>
    </row>
    <row r="28" spans="1:13" ht="18.75" x14ac:dyDescent="0.3">
      <c r="A28" s="22"/>
      <c r="B28" s="22"/>
      <c r="C28" s="22"/>
      <c r="D28" s="23">
        <f>SUM(D19:D27)</f>
        <v>3500</v>
      </c>
      <c r="E28" s="24">
        <f>SUM(E19:E27)</f>
        <v>3091.5</v>
      </c>
      <c r="F28" s="24">
        <f>SUM(F19:F27)</f>
        <v>1630</v>
      </c>
      <c r="G28" s="24">
        <f>SUM(G19:G27)</f>
        <v>700</v>
      </c>
      <c r="H28" s="24">
        <f>SUM(H19:H27)</f>
        <v>5421.5</v>
      </c>
    </row>
    <row r="29" spans="1:13" ht="18.75" x14ac:dyDescent="0.25">
      <c r="A29" s="29" t="s">
        <v>38</v>
      </c>
      <c r="B29" s="30"/>
    </row>
    <row r="30" spans="1:13" ht="18.75" x14ac:dyDescent="0.3">
      <c r="A30" s="3"/>
      <c r="B30" s="19" t="s">
        <v>42</v>
      </c>
      <c r="C30" s="48"/>
      <c r="D30" s="39" t="s">
        <v>57</v>
      </c>
      <c r="E30" s="3"/>
      <c r="F30" s="3"/>
      <c r="G30" s="3"/>
      <c r="H30" s="18"/>
    </row>
    <row r="31" spans="1:13" ht="18.75" x14ac:dyDescent="0.3">
      <c r="A31" s="3"/>
      <c r="B31" s="19" t="s">
        <v>43</v>
      </c>
      <c r="C31" s="3">
        <v>430</v>
      </c>
      <c r="D31" s="3"/>
      <c r="E31" s="3"/>
      <c r="F31" s="3"/>
      <c r="G31" s="3"/>
      <c r="H31" s="18"/>
    </row>
    <row r="32" spans="1:13" ht="18.75" x14ac:dyDescent="0.3">
      <c r="A32" s="3"/>
      <c r="B32" s="19" t="s">
        <v>44</v>
      </c>
      <c r="C32" s="27">
        <f>C30*C31</f>
        <v>0</v>
      </c>
      <c r="D32" s="3"/>
      <c r="E32" s="3"/>
      <c r="F32" s="3"/>
      <c r="G32" s="3"/>
      <c r="H32" s="18"/>
    </row>
    <row r="33" spans="1:8" ht="18.75" x14ac:dyDescent="0.3">
      <c r="A33" s="31" t="s">
        <v>64</v>
      </c>
      <c r="B33" s="31"/>
      <c r="C33" s="31"/>
    </row>
    <row r="34" spans="1:8" ht="18.75" x14ac:dyDescent="0.3">
      <c r="B34" s="32" t="s">
        <v>53</v>
      </c>
      <c r="C34" s="33">
        <f>F28+G28</f>
        <v>2330</v>
      </c>
      <c r="D34" s="39" t="s">
        <v>58</v>
      </c>
    </row>
    <row r="35" spans="1:8" ht="18.75" x14ac:dyDescent="0.3">
      <c r="B35" s="3" t="s">
        <v>54</v>
      </c>
      <c r="C35" s="40">
        <f>C34/C10</f>
        <v>5.4186046511627906</v>
      </c>
    </row>
    <row r="36" spans="1:8" ht="18.75" x14ac:dyDescent="0.3">
      <c r="A36" s="31" t="s">
        <v>55</v>
      </c>
      <c r="B36" s="31"/>
      <c r="C36" s="31"/>
    </row>
    <row r="37" spans="1:8" ht="18.75" x14ac:dyDescent="0.3">
      <c r="A37" s="3"/>
      <c r="B37" s="41" t="s">
        <v>59</v>
      </c>
      <c r="C37" s="42">
        <f>C12+C30+C35</f>
        <v>14.418604651162791</v>
      </c>
      <c r="D37" s="39" t="s">
        <v>62</v>
      </c>
    </row>
    <row r="38" spans="1:8" ht="18.75" x14ac:dyDescent="0.3">
      <c r="A38" s="31" t="s">
        <v>60</v>
      </c>
    </row>
    <row r="39" spans="1:8" ht="18.75" x14ac:dyDescent="0.3">
      <c r="A39" s="2"/>
      <c r="B39" s="18" t="s">
        <v>63</v>
      </c>
      <c r="C39" s="46">
        <f>C13/C37</f>
        <v>91.617741935483863</v>
      </c>
    </row>
    <row r="40" spans="1:8" ht="18.75" x14ac:dyDescent="0.3">
      <c r="A40" s="3"/>
      <c r="B40" s="3"/>
      <c r="C40" s="3"/>
      <c r="D40" s="3"/>
      <c r="E40" s="3"/>
      <c r="F40" s="59" t="s">
        <v>65</v>
      </c>
      <c r="G40" s="59"/>
      <c r="H40" s="59"/>
    </row>
    <row r="41" spans="1:8" ht="18.75" x14ac:dyDescent="0.3">
      <c r="A41" s="62" t="s">
        <v>66</v>
      </c>
      <c r="B41" s="59"/>
      <c r="C41" s="59"/>
      <c r="D41" s="59"/>
      <c r="E41" s="59"/>
      <c r="F41" s="59"/>
      <c r="G41" s="59"/>
      <c r="H41" s="59"/>
    </row>
  </sheetData>
  <mergeCells count="17">
    <mergeCell ref="F40:H40"/>
    <mergeCell ref="A41:H41"/>
    <mergeCell ref="E16:H16"/>
    <mergeCell ref="A13:B13"/>
    <mergeCell ref="A6:C6"/>
    <mergeCell ref="A14:C14"/>
    <mergeCell ref="A16:A17"/>
    <mergeCell ref="B16:B17"/>
    <mergeCell ref="C16:C17"/>
    <mergeCell ref="D16:D17"/>
    <mergeCell ref="A3:B3"/>
    <mergeCell ref="A1:B1"/>
    <mergeCell ref="D1:H1"/>
    <mergeCell ref="D2:H2"/>
    <mergeCell ref="D10:H10"/>
    <mergeCell ref="A5:H5"/>
    <mergeCell ref="A2:B2"/>
  </mergeCells>
  <pageMargins left="0.7" right="0.7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2017-2018</vt:lpstr>
      <vt:lpstr>2018-2019</vt:lpstr>
      <vt:lpstr>2019-2020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CoHoa</cp:lastModifiedBy>
  <cp:lastPrinted>2020-08-07T07:51:08Z</cp:lastPrinted>
  <dcterms:created xsi:type="dcterms:W3CDTF">2020-08-07T03:06:07Z</dcterms:created>
  <dcterms:modified xsi:type="dcterms:W3CDTF">2020-08-12T10:47:36Z</dcterms:modified>
</cp:coreProperties>
</file>